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ramseycf\Desktop\"/>
    </mc:Choice>
  </mc:AlternateContent>
  <bookViews>
    <workbookView xWindow="0" yWindow="0" windowWidth="28800" windowHeight="11310"/>
  </bookViews>
  <sheets>
    <sheet name="data entry" sheetId="1" r:id="rId1"/>
    <sheet name="results" sheetId="2" r:id="rId2"/>
    <sheet name="parameters" sheetId="3" r:id="rId3"/>
  </sheets>
  <calcPr calcId="171027"/>
  <pivotCaches>
    <pivotCache cacheId="3" r:id="rId4"/>
  </pivotCaches>
  <extLst>
    <ext uri="GoogleSheetsCustomDataVersion1">
      <go:sheetsCustomData xmlns:go="http://customooxmlschemas.google.com/" r:id="rId9" roundtripDataSignature="AMtx7mi7/LlS40Ln7bcks9njed1rZPhWNQ=="/>
    </ext>
  </extLst>
</workbook>
</file>

<file path=xl/calcChain.xml><?xml version="1.0" encoding="utf-8"?>
<calcChain xmlns="http://schemas.openxmlformats.org/spreadsheetml/2006/main">
  <c r="Q31" i="1" l="1"/>
  <c r="O31" i="1"/>
  <c r="N31" i="1"/>
  <c r="P31" i="1" s="1"/>
  <c r="M31" i="1"/>
  <c r="Q30" i="1"/>
  <c r="O30" i="1"/>
  <c r="N30" i="1"/>
  <c r="P30" i="1" s="1"/>
  <c r="M30" i="1"/>
  <c r="Q29" i="1"/>
  <c r="O29" i="1"/>
  <c r="N29" i="1"/>
  <c r="P29" i="1" s="1"/>
  <c r="M29" i="1"/>
  <c r="Q28" i="1"/>
  <c r="O28" i="1"/>
  <c r="N28" i="1"/>
  <c r="P28" i="1" s="1"/>
  <c r="M28" i="1"/>
  <c r="Q27" i="1"/>
  <c r="P27" i="1"/>
  <c r="O27" i="1"/>
  <c r="N27" i="1"/>
  <c r="M27" i="1"/>
  <c r="Q26" i="1"/>
  <c r="O26" i="1"/>
  <c r="N26" i="1"/>
  <c r="P26" i="1" s="1"/>
  <c r="M26" i="1"/>
  <c r="Q25" i="1"/>
  <c r="O25" i="1"/>
  <c r="N25" i="1"/>
  <c r="P25" i="1" s="1"/>
  <c r="M25" i="1"/>
  <c r="Q24" i="1"/>
  <c r="O24" i="1"/>
  <c r="P24" i="1" s="1"/>
  <c r="N24" i="1"/>
  <c r="M24" i="1"/>
  <c r="Q23" i="1"/>
  <c r="O23" i="1"/>
  <c r="N23" i="1"/>
  <c r="P23" i="1" s="1"/>
  <c r="M23" i="1"/>
  <c r="Q22" i="1"/>
  <c r="P22" i="1"/>
  <c r="O22" i="1"/>
  <c r="N22" i="1"/>
  <c r="M22" i="1"/>
  <c r="Q21" i="1"/>
  <c r="O21" i="1"/>
  <c r="N21" i="1"/>
  <c r="P21" i="1" s="1"/>
  <c r="M21" i="1"/>
  <c r="Q20" i="1"/>
  <c r="O20" i="1"/>
  <c r="N20" i="1"/>
  <c r="P20" i="1" s="1"/>
  <c r="M20" i="1"/>
  <c r="Q19" i="1"/>
  <c r="P19" i="1"/>
  <c r="O19" i="1"/>
  <c r="N19" i="1"/>
  <c r="M19" i="1"/>
  <c r="Q18" i="1"/>
  <c r="O18" i="1"/>
  <c r="N18" i="1"/>
  <c r="P18" i="1" s="1"/>
  <c r="M18" i="1"/>
  <c r="Q17" i="1"/>
  <c r="O17" i="1"/>
  <c r="N17" i="1"/>
  <c r="P17" i="1" s="1"/>
  <c r="M17" i="1"/>
  <c r="Q16" i="1"/>
  <c r="O16" i="1"/>
  <c r="P16" i="1" s="1"/>
  <c r="N16" i="1"/>
  <c r="M16" i="1"/>
  <c r="Q15" i="1"/>
  <c r="O15" i="1"/>
  <c r="N15" i="1"/>
  <c r="P15" i="1" s="1"/>
  <c r="M15" i="1"/>
  <c r="Q14" i="1"/>
  <c r="O14" i="1"/>
  <c r="N14" i="1"/>
  <c r="P14" i="1" s="1"/>
  <c r="M14" i="1"/>
  <c r="Q13" i="1"/>
  <c r="O13" i="1"/>
  <c r="N13" i="1"/>
  <c r="P13" i="1" s="1"/>
  <c r="M13" i="1"/>
  <c r="Q12" i="1"/>
  <c r="P12" i="1"/>
  <c r="O12" i="1"/>
  <c r="N12" i="1"/>
  <c r="M12" i="1"/>
  <c r="Q11" i="1"/>
  <c r="P11" i="1"/>
  <c r="O11" i="1"/>
  <c r="N11" i="1"/>
  <c r="M11" i="1"/>
  <c r="Q10" i="1"/>
  <c r="O10" i="1"/>
  <c r="N10" i="1"/>
  <c r="P10" i="1" s="1"/>
  <c r="M10" i="1"/>
  <c r="Q9" i="1"/>
  <c r="O9" i="1"/>
  <c r="N9" i="1"/>
  <c r="P9" i="1" s="1"/>
  <c r="M9" i="1"/>
  <c r="Q8" i="1"/>
  <c r="O8" i="1"/>
  <c r="P8" i="1" s="1"/>
  <c r="N8" i="1"/>
  <c r="M8" i="1"/>
  <c r="L8" i="1"/>
  <c r="Q7" i="1"/>
  <c r="O7" i="1"/>
  <c r="N7" i="1"/>
  <c r="P7" i="1" s="1"/>
  <c r="M7" i="1"/>
  <c r="L7" i="1"/>
  <c r="Q6" i="1"/>
  <c r="P6" i="1"/>
  <c r="O6" i="1"/>
  <c r="N6" i="1"/>
  <c r="M6" i="1"/>
  <c r="L6" i="1"/>
  <c r="Q5" i="1"/>
  <c r="O5" i="1"/>
  <c r="N5" i="1"/>
  <c r="P5" i="1" s="1"/>
  <c r="M5" i="1"/>
  <c r="L5" i="1"/>
  <c r="Q4" i="1"/>
  <c r="O4" i="1"/>
  <c r="P4" i="1" s="1"/>
  <c r="N4" i="1"/>
  <c r="M4" i="1"/>
  <c r="L4" i="1"/>
  <c r="O3" i="1"/>
  <c r="N3" i="1"/>
  <c r="P3" i="1" s="1"/>
  <c r="M3" i="1"/>
  <c r="L3" i="1"/>
  <c r="Q3" i="1" s="1"/>
</calcChain>
</file>

<file path=xl/comments1.xml><?xml version="1.0" encoding="utf-8"?>
<comments xmlns="http://schemas.openxmlformats.org/spreadsheetml/2006/main">
  <authors>
    <author/>
  </authors>
  <commentList>
    <comment ref="G2" authorId="0" shapeId="0">
      <text>
        <r>
          <rPr>
            <sz val="11"/>
            <color theme="1"/>
            <rFont val="Arial"/>
          </rPr>
          <t>======
ID#AAAAHKriCGM
tc={8E6EEB75-0150-4692-9159-84E357B82B23}    (2020-10-30 02:15:03)
[Threaded comment]
Your version of Excel allows you to read this threaded comment; however, any edits to it will get removed if the file is opened in a newer version of Excel. Learn more: https://go.microsoft.com/fwlink/?linkid=870924
Comment:
    from rightcar.govt.nz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iK7rUpIwd5guvEWv6/BodKzZIhw=="/>
    </ext>
  </extLst>
</comments>
</file>

<file path=xl/sharedStrings.xml><?xml version="1.0" encoding="utf-8"?>
<sst xmlns="http://schemas.openxmlformats.org/spreadsheetml/2006/main" count="58" uniqueCount="48">
  <si>
    <t>vehicle</t>
  </si>
  <si>
    <t>heater</t>
  </si>
  <si>
    <t>calculations</t>
  </si>
  <si>
    <t>RESULT</t>
  </si>
  <si>
    <t>your name</t>
  </si>
  <si>
    <t>item</t>
  </si>
  <si>
    <t>fuel</t>
  </si>
  <si>
    <t>make</t>
  </si>
  <si>
    <t>model</t>
  </si>
  <si>
    <t>year</t>
  </si>
  <si>
    <t>CO2 emission factor (g/km)</t>
  </si>
  <si>
    <t>km driven per year</t>
  </si>
  <si>
    <t>km driven per day</t>
  </si>
  <si>
    <t>amount of heating fuel used per year (m3)</t>
  </si>
  <si>
    <t>average hours used per winter day</t>
  </si>
  <si>
    <t>heater CO2 emission factor (g/km)</t>
  </si>
  <si>
    <t>wood burned per year estimate 1</t>
  </si>
  <si>
    <t>wood burned per year estimate 2</t>
  </si>
  <si>
    <t>fuel burned per year (kg)</t>
  </si>
  <si>
    <t>CO2 emissions (kg/year)</t>
  </si>
  <si>
    <t>Ian</t>
  </si>
  <si>
    <t>car</t>
  </si>
  <si>
    <t>petrol</t>
  </si>
  <si>
    <t>Subaru</t>
  </si>
  <si>
    <t>Legacy</t>
  </si>
  <si>
    <t>heating</t>
  </si>
  <si>
    <t>convert m3 wood (stacked) to kg</t>
  </si>
  <si>
    <t>based on typical density of 500 kg/m3 when dry and typical true:stacked ratio of 3:5</t>
  </si>
  <si>
    <t>average burn rate (wood):</t>
  </si>
  <si>
    <t>kg/hr</t>
  </si>
  <si>
    <t>average value, can range from 0.5 to 2</t>
  </si>
  <si>
    <t>assumed burn nights per year</t>
  </si>
  <si>
    <t>typical annual wood consumption:</t>
  </si>
  <si>
    <t>m3 (stacked)</t>
  </si>
  <si>
    <t>CO2 emission factors (heating)</t>
  </si>
  <si>
    <t>wood</t>
  </si>
  <si>
    <t>g/kg</t>
  </si>
  <si>
    <t>coal</t>
  </si>
  <si>
    <t>can vary from 1 - 3</t>
  </si>
  <si>
    <t>LPG</t>
  </si>
  <si>
    <t>none</t>
  </si>
  <si>
    <t>electric</t>
  </si>
  <si>
    <t>diesel</t>
  </si>
  <si>
    <t>vehicles</t>
  </si>
  <si>
    <t>assumed driving days/yr</t>
  </si>
  <si>
    <t>Sum of CO2 emissions (kg/year)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</si>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</sst>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3" borderId="8" xfId="0" applyFont="1" applyFill="1" applyBorder="1"/>
    <xf numFmtId="0" fontId="1" fillId="4" borderId="11" xfId="0" applyFont="1" applyFill="1" applyBorder="1"/>
    <xf numFmtId="0" fontId="1" fillId="2" borderId="8" xfId="0" applyFont="1" applyFill="1" applyBorder="1" applyAlignment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2" fillId="0" borderId="0" xfId="0" applyFont="1"/>
    <xf numFmtId="0" fontId="3" fillId="0" borderId="0" xfId="0" applyFont="1"/>
    <xf numFmtId="0" fontId="0" fillId="0" borderId="15" xfId="0" pivotButton="1" applyFont="1" applyBorder="1" applyAlignment="1"/>
    <xf numFmtId="0" fontId="0" fillId="0" borderId="16" xfId="0" applyFont="1" applyBorder="1" applyAlignment="1"/>
    <xf numFmtId="0" fontId="0" fillId="0" borderId="15" xfId="0" applyFont="1" applyBorder="1" applyAlignment="1"/>
    <xf numFmtId="0" fontId="0" fillId="0" borderId="16" xfId="0" applyNumberFormat="1" applyFont="1" applyBorder="1" applyAlignment="1"/>
    <xf numFmtId="0" fontId="0" fillId="0" borderId="17" xfId="0" applyFont="1" applyBorder="1" applyAlignment="1"/>
    <xf numFmtId="0" fontId="0" fillId="0" borderId="18" xfId="0" applyNumberFormat="1" applyFont="1" applyBorder="1" applyAlignment="1"/>
    <xf numFmtId="0" fontId="0" fillId="0" borderId="19" xfId="0" applyFont="1" applyBorder="1" applyAlignment="1"/>
    <xf numFmtId="0" fontId="0" fillId="0" borderId="2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tx>
            <c:strRef>
              <c:f>results!$B$1</c:f>
              <c:strCache>
                <c:ptCount val="1"/>
                <c:pt idx="0">
                  <c:v>Sum of CO2 emissions (kg/year)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B18-413D-8635-98583CDAD6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B18-413D-8635-98583CDAD6C3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5B18-413D-8635-98583CDAD6C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results!$A$2:$A$4</c:f>
              <c:strCache>
                <c:ptCount val="3"/>
                <c:pt idx="0">
                  <c:v>car</c:v>
                </c:pt>
                <c:pt idx="1">
                  <c:v>(blank)</c:v>
                </c:pt>
                <c:pt idx="2">
                  <c:v>Grand Total</c:v>
                </c:pt>
              </c:strCache>
            </c:strRef>
          </c:cat>
          <c:val>
            <c:numRef>
              <c:f>results!$B$2:$B$4</c:f>
              <c:numCache>
                <c:formatCode>General</c:formatCode>
                <c:ptCount val="3"/>
                <c:pt idx="0">
                  <c:v>2172</c:v>
                </c:pt>
                <c:pt idx="1">
                  <c:v>0</c:v>
                </c:pt>
                <c:pt idx="2">
                  <c:v>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18-413D-8635-98583CDAD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4371975" cy="2695575"/>
    <xdr:graphicFrame macro="">
      <xdr:nvGraphicFramePr>
        <xdr:cNvPr id="1476660989" name="Chart 1">
          <a:extLst>
            <a:ext uri="{FF2B5EF4-FFF2-40B4-BE49-F238E27FC236}">
              <a16:creationId xmlns:a16="http://schemas.microsoft.com/office/drawing/2014/main" id="{00000000-0008-0000-0100-0000FD0E0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Chloe  Ramsey" refreshedDate="44224.433187152776" refreshedVersion="6" recordCount="29">
  <cacheSource type="worksheet">
    <worksheetSource ref="A2:Q31" sheet="data entry"/>
  </cacheSource>
  <cacheFields count="17">
    <cacheField name="your name" numFmtId="0">
      <sharedItems containsBlank="1"/>
    </cacheField>
    <cacheField name="item" numFmtId="0">
      <sharedItems containsBlank="1" count="2">
        <s v="car"/>
        <m/>
      </sharedItems>
    </cacheField>
    <cacheField name="fuel" numFmtId="0">
      <sharedItems containsBlank="1"/>
    </cacheField>
    <cacheField name="make" numFmtId="0">
      <sharedItems containsBlank="1"/>
    </cacheField>
    <cacheField name="model" numFmtId="0">
      <sharedItems containsBlank="1"/>
    </cacheField>
    <cacheField name="year" numFmtId="0">
      <sharedItems containsString="0" containsBlank="1" containsNumber="1" containsInteger="1" minValue="2004" maxValue="2004"/>
    </cacheField>
    <cacheField name="CO2 emission factor (g/km)" numFmtId="0">
      <sharedItems containsString="0" containsBlank="1" containsNumber="1" containsInteger="1" minValue="181" maxValue="181"/>
    </cacheField>
    <cacheField name="km driven per year" numFmtId="0">
      <sharedItems containsString="0" containsBlank="1" containsNumber="1" containsInteger="1" minValue="12000" maxValue="12000"/>
    </cacheField>
    <cacheField name="km driven per day" numFmtId="0">
      <sharedItems containsString="0" containsBlank="1" containsNumber="1" containsInteger="1" minValue="48" maxValue="48"/>
    </cacheField>
    <cacheField name="amount of heating fuel used per year (m3)" numFmtId="0">
      <sharedItems containsNonDate="0" containsString="0" containsBlank="1"/>
    </cacheField>
    <cacheField name="average hours used per winter day" numFmtId="0">
      <sharedItems containsNonDate="0" containsString="0" containsBlank="1"/>
    </cacheField>
    <cacheField name="km driven per year2" numFmtId="0">
      <sharedItems containsString="0" containsBlank="1" containsNumber="1" containsInteger="1" minValue="0" maxValue="12000"/>
    </cacheField>
    <cacheField name="heater CO2 emission factor (g/km)" numFmtId="0">
      <sharedItems containsMixedTypes="1" containsNumber="1" containsInteger="1" minValue="0" maxValue="0"/>
    </cacheField>
    <cacheField name="wood burned per year estimate 1" numFmtId="0">
      <sharedItems containsSemiMixedTypes="0" containsString="0" containsNumber="1" containsInteger="1" minValue="0" maxValue="0"/>
    </cacheField>
    <cacheField name="wood burned per year estimate 2" numFmtId="0">
      <sharedItems containsSemiMixedTypes="0" containsString="0" containsNumber="1" containsInteger="1" minValue="0" maxValue="0"/>
    </cacheField>
    <cacheField name="fuel burned per year (kg)" numFmtId="0">
      <sharedItems containsSemiMixedTypes="0" containsString="0" containsNumber="1" containsInteger="1" minValue="0" maxValue="0"/>
    </cacheField>
    <cacheField name="CO2 emissions (kg/year)" numFmtId="0">
      <sharedItems containsSemiMixedTypes="0" containsString="0" containsNumber="1" containsInteger="1" minValue="0" maxValue="21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s v="Ian"/>
    <x v="0"/>
    <s v="petrol"/>
    <s v="Subaru"/>
    <s v="Legacy"/>
    <n v="2004"/>
    <n v="181"/>
    <n v="12000"/>
    <n v="48"/>
    <m/>
    <m/>
    <n v="12000"/>
    <n v="0"/>
    <n v="0"/>
    <n v="0"/>
    <n v="0"/>
    <n v="2172"/>
  </r>
  <r>
    <m/>
    <x v="1"/>
    <m/>
    <m/>
    <m/>
    <m/>
    <m/>
    <m/>
    <m/>
    <m/>
    <m/>
    <n v="0"/>
    <e v="#N/A"/>
    <n v="0"/>
    <n v="0"/>
    <n v="0"/>
    <n v="0"/>
  </r>
  <r>
    <m/>
    <x v="1"/>
    <m/>
    <m/>
    <m/>
    <m/>
    <m/>
    <m/>
    <m/>
    <m/>
    <m/>
    <n v="0"/>
    <e v="#N/A"/>
    <n v="0"/>
    <n v="0"/>
    <n v="0"/>
    <n v="0"/>
  </r>
  <r>
    <m/>
    <x v="1"/>
    <m/>
    <m/>
    <m/>
    <m/>
    <m/>
    <m/>
    <m/>
    <m/>
    <m/>
    <n v="0"/>
    <e v="#N/A"/>
    <n v="0"/>
    <n v="0"/>
    <n v="0"/>
    <n v="0"/>
  </r>
  <r>
    <m/>
    <x v="1"/>
    <m/>
    <m/>
    <m/>
    <m/>
    <m/>
    <m/>
    <m/>
    <m/>
    <m/>
    <n v="0"/>
    <e v="#N/A"/>
    <n v="0"/>
    <n v="0"/>
    <n v="0"/>
    <n v="0"/>
  </r>
  <r>
    <m/>
    <x v="1"/>
    <m/>
    <m/>
    <m/>
    <m/>
    <m/>
    <m/>
    <m/>
    <m/>
    <m/>
    <n v="0"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  <r>
    <m/>
    <x v="1"/>
    <m/>
    <m/>
    <m/>
    <m/>
    <m/>
    <m/>
    <m/>
    <m/>
    <m/>
    <m/>
    <e v="#N/A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results" cacheId="3" applyNumberFormats="0" applyBorderFormats="0" applyFontFormats="0" applyPatternFormats="0" applyAlignmentFormats="0" applyWidthHeightFormats="0" dataCaption="" updatedVersion="6" compact="0" compactData="0">
  <location ref="A1:B4" firstHeaderRow="1" firstDataRow="1" firstDataCol="1"/>
  <pivotFields count="17">
    <pivotField name="your name" compact="0" outline="0" multipleItemSelectionAllowed="1" showAll="0"/>
    <pivotField name="item" axis="axisRow" compact="0" outline="0" multipleItemSelectionAllowed="1" showAll="0" sortType="ascending">
      <items count="3">
        <item x="0"/>
        <item x="1"/>
        <item t="default"/>
      </items>
    </pivotField>
    <pivotField name="fuel" compact="0" outline="0" multipleItemSelectionAllowed="1" showAll="0"/>
    <pivotField name="make" compact="0" outline="0" multipleItemSelectionAllowed="1" showAll="0"/>
    <pivotField name="model" compact="0" outline="0" multipleItemSelectionAllowed="1" showAll="0"/>
    <pivotField name="year" compact="0" outline="0" multipleItemSelectionAllowed="1" showAll="0"/>
    <pivotField name="CO2 emission factor (g/km)" compact="0" outline="0" multipleItemSelectionAllowed="1" showAll="0"/>
    <pivotField name="km driven per year" compact="0" outline="0" multipleItemSelectionAllowed="1" showAll="0"/>
    <pivotField name="km driven per day" compact="0" outline="0" multipleItemSelectionAllowed="1" showAll="0"/>
    <pivotField name="amount of heating fuel used per year (m3)" compact="0" outline="0" multipleItemSelectionAllowed="1" showAll="0"/>
    <pivotField name="average hours used per winter day" compact="0" outline="0" multipleItemSelectionAllowed="1" showAll="0"/>
    <pivotField name="km driven per year2" compact="0" outline="0" multipleItemSelectionAllowed="1" showAll="0"/>
    <pivotField name="heater CO2 emission factor (g/km)" compact="0" outline="0" multipleItemSelectionAllowed="1" showAll="0"/>
    <pivotField name="wood burned per year estimate 1" compact="0" outline="0" multipleItemSelectionAllowed="1" showAll="0"/>
    <pivotField name="wood burned per year estimate 2" compact="0" outline="0" multipleItemSelectionAllowed="1" showAll="0"/>
    <pivotField name="fuel burned per year (kg)" compact="0" outline="0" multipleItemSelectionAllowed="1" showAll="0"/>
    <pivotField name="CO2 emissions (kg/year)" dataField="1" compact="0" outline="0" multipleItemSelectionAllowed="1"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um of CO2 emissions (kg/year)" fld="16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25" defaultRowHeight="15" customHeight="1" x14ac:dyDescent="0.2"/>
  <cols>
    <col min="1" max="1" width="13.875" customWidth="1"/>
    <col min="2" max="3" width="8.625" customWidth="1"/>
    <col min="4" max="5" width="14.75" customWidth="1"/>
    <col min="6" max="11" width="7.625" customWidth="1"/>
    <col min="12" max="12" width="1.125" customWidth="1"/>
    <col min="13" max="13" width="7.625" customWidth="1"/>
    <col min="14" max="14" width="1.5" customWidth="1"/>
    <col min="15" max="15" width="1" customWidth="1"/>
    <col min="16" max="16" width="7.625" customWidth="1"/>
    <col min="17" max="17" width="8.625" customWidth="1"/>
    <col min="18" max="26" width="7.62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2" t="s">
        <v>0</v>
      </c>
      <c r="H1" s="3"/>
      <c r="I1" s="4"/>
      <c r="J1" s="2" t="s">
        <v>1</v>
      </c>
      <c r="K1" s="4"/>
      <c r="L1" s="1" t="s">
        <v>2</v>
      </c>
      <c r="M1" s="1"/>
      <c r="N1" s="1"/>
      <c r="O1" s="1"/>
      <c r="P1" s="1"/>
      <c r="Q1" s="5" t="s">
        <v>3</v>
      </c>
      <c r="R1" s="1"/>
      <c r="S1" s="1"/>
      <c r="T1" s="1"/>
      <c r="U1" s="1"/>
      <c r="V1" s="1"/>
      <c r="W1" s="1"/>
      <c r="X1" s="1"/>
      <c r="Y1" s="1"/>
      <c r="Z1" s="1"/>
    </row>
    <row r="2" spans="1:26" ht="90" customHeight="1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6" t="s">
        <v>10</v>
      </c>
      <c r="H2" s="7" t="s">
        <v>11</v>
      </c>
      <c r="I2" s="8" t="s">
        <v>12</v>
      </c>
      <c r="J2" s="6" t="s">
        <v>13</v>
      </c>
      <c r="K2" s="8" t="s">
        <v>14</v>
      </c>
      <c r="L2" s="1" t="s">
        <v>11</v>
      </c>
      <c r="M2" s="7" t="s">
        <v>15</v>
      </c>
      <c r="N2" s="1" t="s">
        <v>16</v>
      </c>
      <c r="O2" s="1" t="s">
        <v>17</v>
      </c>
      <c r="P2" s="7" t="s">
        <v>18</v>
      </c>
      <c r="Q2" s="9" t="s">
        <v>19</v>
      </c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0" t="s">
        <v>20</v>
      </c>
      <c r="B3" s="10" t="s">
        <v>21</v>
      </c>
      <c r="C3" s="10" t="s">
        <v>22</v>
      </c>
      <c r="D3" s="10" t="s">
        <v>23</v>
      </c>
      <c r="E3" s="10" t="s">
        <v>24</v>
      </c>
      <c r="F3" s="10">
        <v>2004</v>
      </c>
      <c r="G3" s="11">
        <v>181</v>
      </c>
      <c r="H3" s="10">
        <v>12000</v>
      </c>
      <c r="I3" s="12">
        <v>48</v>
      </c>
      <c r="J3" s="11"/>
      <c r="K3" s="12"/>
      <c r="L3" s="13">
        <f>IF(ISNUMBER(H3),H3,I3*parameters!B$18)</f>
        <v>12000</v>
      </c>
      <c r="M3" s="13">
        <f>VLOOKUP(C3,parameters!$A$8:$B$14,2,FALSE)</f>
        <v>0</v>
      </c>
      <c r="N3" s="13">
        <f>K3*parameters!$B$4*parameters!$B$3</f>
        <v>0</v>
      </c>
      <c r="O3" s="13">
        <f>J3*parameters!$B$2</f>
        <v>0</v>
      </c>
      <c r="P3" s="13">
        <f t="shared" ref="P3:P31" si="0">AVERAGE(N3,O3)</f>
        <v>0</v>
      </c>
      <c r="Q3" s="14">
        <f t="shared" ref="Q3:Q31" si="1">IF(B3="car",(G3/1000)*L3,IF(B3="heater",(M3/1000)*P3,0))</f>
        <v>2172</v>
      </c>
    </row>
    <row r="4" spans="1:26" ht="14.25" customHeight="1" x14ac:dyDescent="0.25">
      <c r="A4" s="10"/>
      <c r="B4" s="15"/>
      <c r="C4" s="10"/>
      <c r="D4" s="10"/>
      <c r="E4" s="10"/>
      <c r="F4" s="10"/>
      <c r="G4" s="11"/>
      <c r="H4" s="10"/>
      <c r="I4" s="12"/>
      <c r="J4" s="11"/>
      <c r="K4" s="12"/>
      <c r="L4" s="13">
        <f>IF(ISNUMBER(H4),H4,I4*parameters!B$18)</f>
        <v>0</v>
      </c>
      <c r="M4" s="13" t="e">
        <f>VLOOKUP(C4,parameters!$A$8:$B$14,2,FALSE)</f>
        <v>#N/A</v>
      </c>
      <c r="N4" s="13">
        <f>K4*parameters!$B$4*parameters!$B$3</f>
        <v>0</v>
      </c>
      <c r="O4" s="13">
        <f>J4*parameters!$B$2</f>
        <v>0</v>
      </c>
      <c r="P4" s="13">
        <f t="shared" si="0"/>
        <v>0</v>
      </c>
      <c r="Q4" s="14">
        <f t="shared" si="1"/>
        <v>0</v>
      </c>
    </row>
    <row r="5" spans="1:26" ht="14.25" customHeight="1" x14ac:dyDescent="0.25">
      <c r="A5" s="10"/>
      <c r="B5" s="10"/>
      <c r="C5" s="10"/>
      <c r="D5" s="10"/>
      <c r="E5" s="10"/>
      <c r="F5" s="10"/>
      <c r="G5" s="11"/>
      <c r="H5" s="10"/>
      <c r="I5" s="12"/>
      <c r="J5" s="11"/>
      <c r="K5" s="12"/>
      <c r="L5" s="13">
        <f>IF(ISNUMBER(H5),H5,I5*parameters!B$18)</f>
        <v>0</v>
      </c>
      <c r="M5" s="13" t="e">
        <f>VLOOKUP(C5,parameters!$A$8:$B$14,2,FALSE)</f>
        <v>#N/A</v>
      </c>
      <c r="N5" s="13">
        <f>K5*parameters!$B$4*parameters!$B$3</f>
        <v>0</v>
      </c>
      <c r="O5" s="13">
        <f>J5*parameters!$B$2</f>
        <v>0</v>
      </c>
      <c r="P5" s="13">
        <f t="shared" si="0"/>
        <v>0</v>
      </c>
      <c r="Q5" s="14">
        <f t="shared" si="1"/>
        <v>0</v>
      </c>
    </row>
    <row r="6" spans="1:26" ht="14.25" customHeight="1" x14ac:dyDescent="0.25">
      <c r="A6" s="10"/>
      <c r="B6" s="10"/>
      <c r="C6" s="10"/>
      <c r="D6" s="10"/>
      <c r="E6" s="10"/>
      <c r="F6" s="10"/>
      <c r="G6" s="11"/>
      <c r="H6" s="10"/>
      <c r="I6" s="12"/>
      <c r="J6" s="11"/>
      <c r="K6" s="12"/>
      <c r="L6" s="13">
        <f>IF(ISNUMBER(H6),H6,I6*parameters!B$18)</f>
        <v>0</v>
      </c>
      <c r="M6" s="13" t="e">
        <f>VLOOKUP(C6,parameters!$A$8:$B$14,2,FALSE)</f>
        <v>#N/A</v>
      </c>
      <c r="N6" s="13">
        <f>K6*parameters!$B$4*parameters!$B$3</f>
        <v>0</v>
      </c>
      <c r="O6" s="13">
        <f>J6*parameters!$B$2</f>
        <v>0</v>
      </c>
      <c r="P6" s="13">
        <f t="shared" si="0"/>
        <v>0</v>
      </c>
      <c r="Q6" s="14">
        <f t="shared" si="1"/>
        <v>0</v>
      </c>
    </row>
    <row r="7" spans="1:26" ht="14.25" customHeight="1" x14ac:dyDescent="0.25">
      <c r="A7" s="10"/>
      <c r="B7" s="10"/>
      <c r="C7" s="10"/>
      <c r="D7" s="10"/>
      <c r="E7" s="10"/>
      <c r="F7" s="10"/>
      <c r="G7" s="11"/>
      <c r="H7" s="10"/>
      <c r="I7" s="12"/>
      <c r="J7" s="11"/>
      <c r="K7" s="12"/>
      <c r="L7" s="13">
        <f>IF(ISNUMBER(H7),H7,I7*parameters!B$18)</f>
        <v>0</v>
      </c>
      <c r="M7" s="13" t="e">
        <f>VLOOKUP(C7,parameters!$A$8:$B$14,2,FALSE)</f>
        <v>#N/A</v>
      </c>
      <c r="N7" s="13">
        <f>K7*parameters!$B$4*parameters!$B$3</f>
        <v>0</v>
      </c>
      <c r="O7" s="13">
        <f>J7*parameters!$B$2</f>
        <v>0</v>
      </c>
      <c r="P7" s="13">
        <f t="shared" si="0"/>
        <v>0</v>
      </c>
      <c r="Q7" s="14">
        <f t="shared" si="1"/>
        <v>0</v>
      </c>
    </row>
    <row r="8" spans="1:26" ht="14.25" customHeight="1" x14ac:dyDescent="0.25">
      <c r="A8" s="10"/>
      <c r="B8" s="10"/>
      <c r="C8" s="10"/>
      <c r="D8" s="10"/>
      <c r="E8" s="10"/>
      <c r="F8" s="10"/>
      <c r="G8" s="11"/>
      <c r="H8" s="10"/>
      <c r="I8" s="12"/>
      <c r="J8" s="11"/>
      <c r="K8" s="12"/>
      <c r="L8" s="13">
        <f>IF(ISNUMBER(H8),H8,I8*parameters!B$18)</f>
        <v>0</v>
      </c>
      <c r="M8" s="13" t="e">
        <f>VLOOKUP(C8,parameters!$A$8:$B$14,2,FALSE)</f>
        <v>#N/A</v>
      </c>
      <c r="N8" s="13">
        <f>K8*parameters!$B$4*parameters!$B$3</f>
        <v>0</v>
      </c>
      <c r="O8" s="13">
        <f>J8*parameters!$B$2</f>
        <v>0</v>
      </c>
      <c r="P8" s="13">
        <f t="shared" si="0"/>
        <v>0</v>
      </c>
      <c r="Q8" s="14">
        <f t="shared" si="1"/>
        <v>0</v>
      </c>
    </row>
    <row r="9" spans="1:26" ht="14.25" customHeight="1" x14ac:dyDescent="0.25">
      <c r="A9" s="10"/>
      <c r="B9" s="10"/>
      <c r="C9" s="10"/>
      <c r="D9" s="10"/>
      <c r="E9" s="10"/>
      <c r="F9" s="10"/>
      <c r="G9" s="11"/>
      <c r="H9" s="10"/>
      <c r="I9" s="12"/>
      <c r="J9" s="11"/>
      <c r="K9" s="12"/>
      <c r="L9" s="13"/>
      <c r="M9" s="13" t="e">
        <f>VLOOKUP(C9,parameters!$A$8:$B$14,2,FALSE)</f>
        <v>#N/A</v>
      </c>
      <c r="N9" s="13">
        <f>K9*parameters!$B$4*parameters!$B$3</f>
        <v>0</v>
      </c>
      <c r="O9" s="13">
        <f>J9*parameters!$B$2</f>
        <v>0</v>
      </c>
      <c r="P9" s="13">
        <f t="shared" si="0"/>
        <v>0</v>
      </c>
      <c r="Q9" s="14">
        <f t="shared" si="1"/>
        <v>0</v>
      </c>
    </row>
    <row r="10" spans="1:26" ht="14.25" customHeight="1" x14ac:dyDescent="0.25">
      <c r="A10" s="10"/>
      <c r="B10" s="10"/>
      <c r="C10" s="10"/>
      <c r="D10" s="10"/>
      <c r="E10" s="10"/>
      <c r="F10" s="10"/>
      <c r="G10" s="11"/>
      <c r="H10" s="10"/>
      <c r="I10" s="12"/>
      <c r="J10" s="11"/>
      <c r="K10" s="12"/>
      <c r="L10" s="13"/>
      <c r="M10" s="13" t="e">
        <f>VLOOKUP(C10,parameters!$A$8:$B$14,2,FALSE)</f>
        <v>#N/A</v>
      </c>
      <c r="N10" s="13">
        <f>K10*parameters!$B$4*parameters!$B$3</f>
        <v>0</v>
      </c>
      <c r="O10" s="13">
        <f>J10*parameters!$B$2</f>
        <v>0</v>
      </c>
      <c r="P10" s="13">
        <f t="shared" si="0"/>
        <v>0</v>
      </c>
      <c r="Q10" s="14">
        <f t="shared" si="1"/>
        <v>0</v>
      </c>
    </row>
    <row r="11" spans="1:26" ht="14.25" customHeight="1" x14ac:dyDescent="0.25">
      <c r="A11" s="10"/>
      <c r="B11" s="10"/>
      <c r="C11" s="10"/>
      <c r="D11" s="10"/>
      <c r="E11" s="10"/>
      <c r="F11" s="10"/>
      <c r="G11" s="11"/>
      <c r="H11" s="10"/>
      <c r="I11" s="12"/>
      <c r="J11" s="11"/>
      <c r="K11" s="12"/>
      <c r="L11" s="13"/>
      <c r="M11" s="13" t="e">
        <f>VLOOKUP(C11,parameters!$A$8:$B$14,2,FALSE)</f>
        <v>#N/A</v>
      </c>
      <c r="N11" s="13">
        <f>K11*parameters!$B$4*parameters!$B$3</f>
        <v>0</v>
      </c>
      <c r="O11" s="13">
        <f>J11*parameters!$B$2</f>
        <v>0</v>
      </c>
      <c r="P11" s="13">
        <f t="shared" si="0"/>
        <v>0</v>
      </c>
      <c r="Q11" s="14">
        <f t="shared" si="1"/>
        <v>0</v>
      </c>
    </row>
    <row r="12" spans="1:26" ht="14.25" customHeight="1" x14ac:dyDescent="0.25">
      <c r="A12" s="10"/>
      <c r="B12" s="10"/>
      <c r="C12" s="10"/>
      <c r="D12" s="10"/>
      <c r="E12" s="10"/>
      <c r="F12" s="10"/>
      <c r="G12" s="11"/>
      <c r="H12" s="10"/>
      <c r="I12" s="12"/>
      <c r="J12" s="11"/>
      <c r="K12" s="12"/>
      <c r="L12" s="13"/>
      <c r="M12" s="13" t="e">
        <f>VLOOKUP(C12,parameters!$A$8:$B$14,2,FALSE)</f>
        <v>#N/A</v>
      </c>
      <c r="N12" s="13">
        <f>K12*parameters!$B$4*parameters!$B$3</f>
        <v>0</v>
      </c>
      <c r="O12" s="13">
        <f>J12*parameters!$B$2</f>
        <v>0</v>
      </c>
      <c r="P12" s="13">
        <f t="shared" si="0"/>
        <v>0</v>
      </c>
      <c r="Q12" s="14">
        <f t="shared" si="1"/>
        <v>0</v>
      </c>
    </row>
    <row r="13" spans="1:26" ht="14.25" customHeight="1" x14ac:dyDescent="0.25">
      <c r="A13" s="10"/>
      <c r="B13" s="10"/>
      <c r="C13" s="10"/>
      <c r="D13" s="10"/>
      <c r="E13" s="10"/>
      <c r="F13" s="10"/>
      <c r="G13" s="11"/>
      <c r="H13" s="10"/>
      <c r="I13" s="12"/>
      <c r="J13" s="11"/>
      <c r="K13" s="12"/>
      <c r="L13" s="13"/>
      <c r="M13" s="13" t="e">
        <f>VLOOKUP(C13,parameters!$A$8:$B$14,2,FALSE)</f>
        <v>#N/A</v>
      </c>
      <c r="N13" s="13">
        <f>K13*parameters!$B$4*parameters!$B$3</f>
        <v>0</v>
      </c>
      <c r="O13" s="13">
        <f>J13*parameters!$B$2</f>
        <v>0</v>
      </c>
      <c r="P13" s="13">
        <f t="shared" si="0"/>
        <v>0</v>
      </c>
      <c r="Q13" s="14">
        <f t="shared" si="1"/>
        <v>0</v>
      </c>
    </row>
    <row r="14" spans="1:26" ht="14.25" customHeight="1" x14ac:dyDescent="0.25">
      <c r="A14" s="10"/>
      <c r="B14" s="10"/>
      <c r="C14" s="10"/>
      <c r="D14" s="10"/>
      <c r="E14" s="10"/>
      <c r="F14" s="10"/>
      <c r="G14" s="11"/>
      <c r="H14" s="10"/>
      <c r="I14" s="12"/>
      <c r="J14" s="11"/>
      <c r="K14" s="12"/>
      <c r="L14" s="13"/>
      <c r="M14" s="13" t="e">
        <f>VLOOKUP(C14,parameters!$A$8:$B$14,2,FALSE)</f>
        <v>#N/A</v>
      </c>
      <c r="N14" s="13">
        <f>K14*parameters!$B$4*parameters!$B$3</f>
        <v>0</v>
      </c>
      <c r="O14" s="13">
        <f>J14*parameters!$B$2</f>
        <v>0</v>
      </c>
      <c r="P14" s="13">
        <f t="shared" si="0"/>
        <v>0</v>
      </c>
      <c r="Q14" s="14">
        <f t="shared" si="1"/>
        <v>0</v>
      </c>
    </row>
    <row r="15" spans="1:26" ht="14.25" customHeight="1" x14ac:dyDescent="0.25">
      <c r="A15" s="10"/>
      <c r="B15" s="10"/>
      <c r="C15" s="10"/>
      <c r="D15" s="10"/>
      <c r="E15" s="10"/>
      <c r="F15" s="10"/>
      <c r="G15" s="11"/>
      <c r="H15" s="10"/>
      <c r="I15" s="12"/>
      <c r="J15" s="11"/>
      <c r="K15" s="12"/>
      <c r="L15" s="13"/>
      <c r="M15" s="13" t="e">
        <f>VLOOKUP(C15,parameters!$A$8:$B$14,2,FALSE)</f>
        <v>#N/A</v>
      </c>
      <c r="N15" s="13">
        <f>K15*parameters!$B$4*parameters!$B$3</f>
        <v>0</v>
      </c>
      <c r="O15" s="13">
        <f>J15*parameters!$B$2</f>
        <v>0</v>
      </c>
      <c r="P15" s="13">
        <f t="shared" si="0"/>
        <v>0</v>
      </c>
      <c r="Q15" s="14">
        <f t="shared" si="1"/>
        <v>0</v>
      </c>
    </row>
    <row r="16" spans="1:26" ht="14.25" customHeight="1" x14ac:dyDescent="0.25">
      <c r="A16" s="10"/>
      <c r="B16" s="10"/>
      <c r="C16" s="10"/>
      <c r="D16" s="10"/>
      <c r="E16" s="10"/>
      <c r="F16" s="10"/>
      <c r="G16" s="11"/>
      <c r="H16" s="10"/>
      <c r="I16" s="12"/>
      <c r="J16" s="11"/>
      <c r="K16" s="12"/>
      <c r="L16" s="13"/>
      <c r="M16" s="13" t="e">
        <f>VLOOKUP(C16,parameters!$A$8:$B$14,2,FALSE)</f>
        <v>#N/A</v>
      </c>
      <c r="N16" s="13">
        <f>K16*parameters!$B$4*parameters!$B$3</f>
        <v>0</v>
      </c>
      <c r="O16" s="13">
        <f>J16*parameters!$B$2</f>
        <v>0</v>
      </c>
      <c r="P16" s="13">
        <f t="shared" si="0"/>
        <v>0</v>
      </c>
      <c r="Q16" s="14">
        <f t="shared" si="1"/>
        <v>0</v>
      </c>
    </row>
    <row r="17" spans="1:17" ht="14.25" customHeight="1" x14ac:dyDescent="0.25">
      <c r="A17" s="10"/>
      <c r="B17" s="10"/>
      <c r="C17" s="10"/>
      <c r="D17" s="10"/>
      <c r="E17" s="10"/>
      <c r="F17" s="10"/>
      <c r="G17" s="11"/>
      <c r="H17" s="10"/>
      <c r="I17" s="12"/>
      <c r="J17" s="11"/>
      <c r="K17" s="12"/>
      <c r="L17" s="13"/>
      <c r="M17" s="13" t="e">
        <f>VLOOKUP(C17,parameters!$A$8:$B$14,2,FALSE)</f>
        <v>#N/A</v>
      </c>
      <c r="N17" s="13">
        <f>K17*parameters!$B$4*parameters!$B$3</f>
        <v>0</v>
      </c>
      <c r="O17" s="13">
        <f>J17*parameters!$B$2</f>
        <v>0</v>
      </c>
      <c r="P17" s="13">
        <f t="shared" si="0"/>
        <v>0</v>
      </c>
      <c r="Q17" s="14">
        <f t="shared" si="1"/>
        <v>0</v>
      </c>
    </row>
    <row r="18" spans="1:17" ht="14.25" customHeight="1" x14ac:dyDescent="0.25">
      <c r="A18" s="10"/>
      <c r="B18" s="10"/>
      <c r="C18" s="10"/>
      <c r="D18" s="10"/>
      <c r="E18" s="10"/>
      <c r="F18" s="10"/>
      <c r="G18" s="11"/>
      <c r="H18" s="10"/>
      <c r="I18" s="12"/>
      <c r="J18" s="11"/>
      <c r="K18" s="12"/>
      <c r="L18" s="13"/>
      <c r="M18" s="13" t="e">
        <f>VLOOKUP(C18,parameters!$A$8:$B$14,2,FALSE)</f>
        <v>#N/A</v>
      </c>
      <c r="N18" s="13">
        <f>K18*parameters!$B$4*parameters!$B$3</f>
        <v>0</v>
      </c>
      <c r="O18" s="13">
        <f>J18*parameters!$B$2</f>
        <v>0</v>
      </c>
      <c r="P18" s="13">
        <f t="shared" si="0"/>
        <v>0</v>
      </c>
      <c r="Q18" s="14">
        <f t="shared" si="1"/>
        <v>0</v>
      </c>
    </row>
    <row r="19" spans="1:17" ht="14.25" customHeight="1" x14ac:dyDescent="0.25">
      <c r="A19" s="10"/>
      <c r="B19" s="10"/>
      <c r="C19" s="10"/>
      <c r="D19" s="10"/>
      <c r="E19" s="10"/>
      <c r="F19" s="10"/>
      <c r="G19" s="11"/>
      <c r="H19" s="10"/>
      <c r="I19" s="12"/>
      <c r="J19" s="11"/>
      <c r="K19" s="12"/>
      <c r="L19" s="13"/>
      <c r="M19" s="13" t="e">
        <f>VLOOKUP(C19,parameters!$A$8:$B$14,2,FALSE)</f>
        <v>#N/A</v>
      </c>
      <c r="N19" s="13">
        <f>K19*parameters!$B$4*parameters!$B$3</f>
        <v>0</v>
      </c>
      <c r="O19" s="13">
        <f>J19*parameters!$B$2</f>
        <v>0</v>
      </c>
      <c r="P19" s="13">
        <f t="shared" si="0"/>
        <v>0</v>
      </c>
      <c r="Q19" s="14">
        <f t="shared" si="1"/>
        <v>0</v>
      </c>
    </row>
    <row r="20" spans="1:17" ht="14.25" customHeight="1" x14ac:dyDescent="0.25">
      <c r="A20" s="10"/>
      <c r="B20" s="10"/>
      <c r="C20" s="10"/>
      <c r="D20" s="10"/>
      <c r="E20" s="10"/>
      <c r="F20" s="10"/>
      <c r="G20" s="11"/>
      <c r="H20" s="10"/>
      <c r="I20" s="12"/>
      <c r="J20" s="11"/>
      <c r="K20" s="12"/>
      <c r="L20" s="13"/>
      <c r="M20" s="13" t="e">
        <f>VLOOKUP(C20,parameters!$A$8:$B$14,2,FALSE)</f>
        <v>#N/A</v>
      </c>
      <c r="N20" s="13">
        <f>K20*parameters!$B$4*parameters!$B$3</f>
        <v>0</v>
      </c>
      <c r="O20" s="13">
        <f>J20*parameters!$B$2</f>
        <v>0</v>
      </c>
      <c r="P20" s="13">
        <f t="shared" si="0"/>
        <v>0</v>
      </c>
      <c r="Q20" s="14">
        <f t="shared" si="1"/>
        <v>0</v>
      </c>
    </row>
    <row r="21" spans="1:17" ht="14.25" customHeight="1" x14ac:dyDescent="0.25">
      <c r="A21" s="10"/>
      <c r="B21" s="10"/>
      <c r="C21" s="10"/>
      <c r="D21" s="10"/>
      <c r="E21" s="10"/>
      <c r="F21" s="10"/>
      <c r="G21" s="11"/>
      <c r="H21" s="10"/>
      <c r="I21" s="12"/>
      <c r="J21" s="11"/>
      <c r="K21" s="12"/>
      <c r="L21" s="13"/>
      <c r="M21" s="13" t="e">
        <f>VLOOKUP(C21,parameters!$A$8:$B$14,2,FALSE)</f>
        <v>#N/A</v>
      </c>
      <c r="N21" s="13">
        <f>K21*parameters!$B$4*parameters!$B$3</f>
        <v>0</v>
      </c>
      <c r="O21" s="13">
        <f>J21*parameters!$B$2</f>
        <v>0</v>
      </c>
      <c r="P21" s="13">
        <f t="shared" si="0"/>
        <v>0</v>
      </c>
      <c r="Q21" s="14">
        <f t="shared" si="1"/>
        <v>0</v>
      </c>
    </row>
    <row r="22" spans="1:17" ht="14.25" customHeight="1" x14ac:dyDescent="0.25">
      <c r="A22" s="10"/>
      <c r="B22" s="10"/>
      <c r="C22" s="10"/>
      <c r="D22" s="10"/>
      <c r="E22" s="10"/>
      <c r="F22" s="10"/>
      <c r="G22" s="11"/>
      <c r="H22" s="10"/>
      <c r="I22" s="12"/>
      <c r="J22" s="11"/>
      <c r="K22" s="12"/>
      <c r="L22" s="13"/>
      <c r="M22" s="13" t="e">
        <f>VLOOKUP(C22,parameters!$A$8:$B$14,2,FALSE)</f>
        <v>#N/A</v>
      </c>
      <c r="N22" s="13">
        <f>K22*parameters!$B$4*parameters!$B$3</f>
        <v>0</v>
      </c>
      <c r="O22" s="13">
        <f>J22*parameters!$B$2</f>
        <v>0</v>
      </c>
      <c r="P22" s="13">
        <f t="shared" si="0"/>
        <v>0</v>
      </c>
      <c r="Q22" s="14">
        <f t="shared" si="1"/>
        <v>0</v>
      </c>
    </row>
    <row r="23" spans="1:17" ht="14.25" customHeight="1" x14ac:dyDescent="0.25">
      <c r="A23" s="10"/>
      <c r="B23" s="10"/>
      <c r="C23" s="10"/>
      <c r="D23" s="10"/>
      <c r="E23" s="10"/>
      <c r="F23" s="10"/>
      <c r="G23" s="11"/>
      <c r="H23" s="10"/>
      <c r="I23" s="12"/>
      <c r="J23" s="11"/>
      <c r="K23" s="12"/>
      <c r="L23" s="13"/>
      <c r="M23" s="13" t="e">
        <f>VLOOKUP(C23,parameters!$A$8:$B$14,2,FALSE)</f>
        <v>#N/A</v>
      </c>
      <c r="N23" s="13">
        <f>K23*parameters!$B$4*parameters!$B$3</f>
        <v>0</v>
      </c>
      <c r="O23" s="13">
        <f>J23*parameters!$B$2</f>
        <v>0</v>
      </c>
      <c r="P23" s="13">
        <f t="shared" si="0"/>
        <v>0</v>
      </c>
      <c r="Q23" s="14">
        <f t="shared" si="1"/>
        <v>0</v>
      </c>
    </row>
    <row r="24" spans="1:17" ht="14.25" customHeight="1" x14ac:dyDescent="0.25">
      <c r="A24" s="10"/>
      <c r="B24" s="10"/>
      <c r="C24" s="10"/>
      <c r="D24" s="10"/>
      <c r="E24" s="10"/>
      <c r="F24" s="10"/>
      <c r="G24" s="11"/>
      <c r="H24" s="10"/>
      <c r="I24" s="12"/>
      <c r="J24" s="11"/>
      <c r="K24" s="12"/>
      <c r="L24" s="13"/>
      <c r="M24" s="13" t="e">
        <f>VLOOKUP(C24,parameters!$A$8:$B$14,2,FALSE)</f>
        <v>#N/A</v>
      </c>
      <c r="N24" s="13">
        <f>K24*parameters!$B$4*parameters!$B$3</f>
        <v>0</v>
      </c>
      <c r="O24" s="13">
        <f>J24*parameters!$B$2</f>
        <v>0</v>
      </c>
      <c r="P24" s="13">
        <f t="shared" si="0"/>
        <v>0</v>
      </c>
      <c r="Q24" s="14">
        <f t="shared" si="1"/>
        <v>0</v>
      </c>
    </row>
    <row r="25" spans="1:17" ht="14.25" customHeight="1" x14ac:dyDescent="0.25">
      <c r="A25" s="10"/>
      <c r="B25" s="10"/>
      <c r="C25" s="10"/>
      <c r="D25" s="10"/>
      <c r="E25" s="10"/>
      <c r="F25" s="10"/>
      <c r="G25" s="11"/>
      <c r="H25" s="10"/>
      <c r="I25" s="12"/>
      <c r="J25" s="11"/>
      <c r="K25" s="12"/>
      <c r="L25" s="13"/>
      <c r="M25" s="13" t="e">
        <f>VLOOKUP(C25,parameters!$A$8:$B$14,2,FALSE)</f>
        <v>#N/A</v>
      </c>
      <c r="N25" s="13">
        <f>K25*parameters!$B$4*parameters!$B$3</f>
        <v>0</v>
      </c>
      <c r="O25" s="13">
        <f>J25*parameters!$B$2</f>
        <v>0</v>
      </c>
      <c r="P25" s="13">
        <f t="shared" si="0"/>
        <v>0</v>
      </c>
      <c r="Q25" s="14">
        <f t="shared" si="1"/>
        <v>0</v>
      </c>
    </row>
    <row r="26" spans="1:17" ht="14.25" customHeight="1" x14ac:dyDescent="0.25">
      <c r="A26" s="10"/>
      <c r="B26" s="10"/>
      <c r="C26" s="10"/>
      <c r="D26" s="10"/>
      <c r="E26" s="10"/>
      <c r="F26" s="10"/>
      <c r="G26" s="11"/>
      <c r="H26" s="10"/>
      <c r="I26" s="12"/>
      <c r="J26" s="11"/>
      <c r="K26" s="12"/>
      <c r="L26" s="13"/>
      <c r="M26" s="13" t="e">
        <f>VLOOKUP(C26,parameters!$A$8:$B$14,2,FALSE)</f>
        <v>#N/A</v>
      </c>
      <c r="N26" s="13">
        <f>K26*parameters!$B$4*parameters!$B$3</f>
        <v>0</v>
      </c>
      <c r="O26" s="13">
        <f>J26*parameters!$B$2</f>
        <v>0</v>
      </c>
      <c r="P26" s="13">
        <f t="shared" si="0"/>
        <v>0</v>
      </c>
      <c r="Q26" s="14">
        <f t="shared" si="1"/>
        <v>0</v>
      </c>
    </row>
    <row r="27" spans="1:17" ht="14.25" customHeight="1" x14ac:dyDescent="0.25">
      <c r="A27" s="10"/>
      <c r="B27" s="10"/>
      <c r="C27" s="10"/>
      <c r="D27" s="10"/>
      <c r="E27" s="10"/>
      <c r="F27" s="10"/>
      <c r="G27" s="11"/>
      <c r="H27" s="10"/>
      <c r="I27" s="12"/>
      <c r="J27" s="11"/>
      <c r="K27" s="12"/>
      <c r="L27" s="13"/>
      <c r="M27" s="13" t="e">
        <f>VLOOKUP(C27,parameters!$A$8:$B$14,2,FALSE)</f>
        <v>#N/A</v>
      </c>
      <c r="N27" s="13">
        <f>K27*parameters!$B$4*parameters!$B$3</f>
        <v>0</v>
      </c>
      <c r="O27" s="13">
        <f>J27*parameters!$B$2</f>
        <v>0</v>
      </c>
      <c r="P27" s="13">
        <f t="shared" si="0"/>
        <v>0</v>
      </c>
      <c r="Q27" s="14">
        <f t="shared" si="1"/>
        <v>0</v>
      </c>
    </row>
    <row r="28" spans="1:17" ht="14.25" customHeight="1" x14ac:dyDescent="0.25">
      <c r="A28" s="10"/>
      <c r="B28" s="10"/>
      <c r="C28" s="10"/>
      <c r="D28" s="10"/>
      <c r="E28" s="10"/>
      <c r="F28" s="10"/>
      <c r="G28" s="11"/>
      <c r="H28" s="10"/>
      <c r="I28" s="12"/>
      <c r="J28" s="11"/>
      <c r="K28" s="12"/>
      <c r="L28" s="13"/>
      <c r="M28" s="13" t="e">
        <f>VLOOKUP(C28,parameters!$A$8:$B$14,2,FALSE)</f>
        <v>#N/A</v>
      </c>
      <c r="N28" s="13">
        <f>K28*parameters!$B$4*parameters!$B$3</f>
        <v>0</v>
      </c>
      <c r="O28" s="13">
        <f>J28*parameters!$B$2</f>
        <v>0</v>
      </c>
      <c r="P28" s="13">
        <f t="shared" si="0"/>
        <v>0</v>
      </c>
      <c r="Q28" s="14">
        <f t="shared" si="1"/>
        <v>0</v>
      </c>
    </row>
    <row r="29" spans="1:17" ht="14.25" customHeight="1" x14ac:dyDescent="0.25">
      <c r="A29" s="10"/>
      <c r="B29" s="10"/>
      <c r="C29" s="10"/>
      <c r="D29" s="10"/>
      <c r="E29" s="10"/>
      <c r="F29" s="10"/>
      <c r="G29" s="11"/>
      <c r="H29" s="10"/>
      <c r="I29" s="12"/>
      <c r="J29" s="11"/>
      <c r="K29" s="12"/>
      <c r="L29" s="13"/>
      <c r="M29" s="13" t="e">
        <f>VLOOKUP(C29,parameters!$A$8:$B$14,2,FALSE)</f>
        <v>#N/A</v>
      </c>
      <c r="N29" s="13">
        <f>K29*parameters!$B$4*parameters!$B$3</f>
        <v>0</v>
      </c>
      <c r="O29" s="13">
        <f>J29*parameters!$B$2</f>
        <v>0</v>
      </c>
      <c r="P29" s="13">
        <f t="shared" si="0"/>
        <v>0</v>
      </c>
      <c r="Q29" s="14">
        <f t="shared" si="1"/>
        <v>0</v>
      </c>
    </row>
    <row r="30" spans="1:17" ht="14.25" customHeight="1" x14ac:dyDescent="0.25">
      <c r="A30" s="10"/>
      <c r="B30" s="10"/>
      <c r="C30" s="10"/>
      <c r="D30" s="10"/>
      <c r="E30" s="10"/>
      <c r="F30" s="10"/>
      <c r="G30" s="11"/>
      <c r="H30" s="10"/>
      <c r="I30" s="12"/>
      <c r="J30" s="11"/>
      <c r="K30" s="12"/>
      <c r="L30" s="13"/>
      <c r="M30" s="13" t="e">
        <f>VLOOKUP(C30,parameters!$A$8:$B$14,2,FALSE)</f>
        <v>#N/A</v>
      </c>
      <c r="N30" s="13">
        <f>K30*parameters!$B$4*parameters!$B$3</f>
        <v>0</v>
      </c>
      <c r="O30" s="13">
        <f>J30*parameters!$B$2</f>
        <v>0</v>
      </c>
      <c r="P30" s="13">
        <f t="shared" si="0"/>
        <v>0</v>
      </c>
      <c r="Q30" s="14">
        <f t="shared" si="1"/>
        <v>0</v>
      </c>
    </row>
    <row r="31" spans="1:17" ht="14.25" customHeight="1" x14ac:dyDescent="0.25">
      <c r="A31" s="10"/>
      <c r="B31" s="10"/>
      <c r="C31" s="10"/>
      <c r="D31" s="10"/>
      <c r="E31" s="10"/>
      <c r="F31" s="10"/>
      <c r="G31" s="16"/>
      <c r="H31" s="17"/>
      <c r="I31" s="18"/>
      <c r="J31" s="16"/>
      <c r="K31" s="18"/>
      <c r="L31" s="13"/>
      <c r="M31" s="13" t="e">
        <f>VLOOKUP(C31,parameters!$A$8:$B$14,2,FALSE)</f>
        <v>#N/A</v>
      </c>
      <c r="N31" s="13">
        <f>K31*parameters!$B$4*parameters!$B$3</f>
        <v>0</v>
      </c>
      <c r="O31" s="13">
        <f>J31*parameters!$B$2</f>
        <v>0</v>
      </c>
      <c r="P31" s="13">
        <f t="shared" si="0"/>
        <v>0</v>
      </c>
      <c r="Q31" s="14">
        <f t="shared" si="1"/>
        <v>0</v>
      </c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</sheetData>
  <dataValidations count="2">
    <dataValidation type="list" allowBlank="1" showErrorMessage="1" sqref="C3:C31">
      <formula1>"wood,coal,LPG,petrol,diesel,electric"</formula1>
    </dataValidation>
    <dataValidation type="list" allowBlank="1" showErrorMessage="1" sqref="B3:B31">
      <formula1>"car,heater"</formula1>
    </dataValidation>
  </dataValidation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2.625" defaultRowHeight="15" customHeight="1" x14ac:dyDescent="0.2"/>
  <cols>
    <col min="1" max="1" width="10.875" customWidth="1"/>
    <col min="2" max="2" width="24.125" customWidth="1"/>
    <col min="3" max="26" width="7.625" customWidth="1"/>
  </cols>
  <sheetData>
    <row r="1" spans="1:2" ht="14.25" customHeight="1" x14ac:dyDescent="0.2">
      <c r="A1" s="21" t="s">
        <v>5</v>
      </c>
      <c r="B1" s="22" t="s">
        <v>45</v>
      </c>
    </row>
    <row r="2" spans="1:2" ht="14.25" customHeight="1" x14ac:dyDescent="0.2">
      <c r="A2" s="23" t="s">
        <v>21</v>
      </c>
      <c r="B2" s="24">
        <v>2172</v>
      </c>
    </row>
    <row r="3" spans="1:2" ht="14.25" customHeight="1" x14ac:dyDescent="0.2">
      <c r="A3" s="25" t="s">
        <v>46</v>
      </c>
      <c r="B3" s="26">
        <v>0</v>
      </c>
    </row>
    <row r="4" spans="1:2" ht="14.25" customHeight="1" x14ac:dyDescent="0.2">
      <c r="A4" s="27" t="s">
        <v>47</v>
      </c>
      <c r="B4" s="28">
        <v>2172</v>
      </c>
    </row>
    <row r="5" spans="1:2" ht="14.25" customHeight="1" x14ac:dyDescent="0.2"/>
    <row r="6" spans="1:2" ht="14.25" customHeight="1" x14ac:dyDescent="0.2"/>
    <row r="7" spans="1:2" ht="14.25" customHeight="1" x14ac:dyDescent="0.2"/>
    <row r="8" spans="1:2" ht="14.25" customHeight="1" x14ac:dyDescent="0.2"/>
    <row r="9" spans="1:2" ht="14.25" customHeight="1" x14ac:dyDescent="0.2"/>
    <row r="10" spans="1:2" ht="14.25" customHeight="1" x14ac:dyDescent="0.2"/>
    <row r="11" spans="1:2" ht="14.25" customHeight="1" x14ac:dyDescent="0.2"/>
    <row r="12" spans="1:2" ht="14.25" customHeight="1" x14ac:dyDescent="0.2"/>
    <row r="13" spans="1:2" ht="14.25" customHeight="1" x14ac:dyDescent="0.2"/>
    <row r="14" spans="1:2" ht="14.25" customHeight="1" x14ac:dyDescent="0.2"/>
    <row r="15" spans="1:2" ht="14.25" customHeight="1" x14ac:dyDescent="0.2"/>
    <row r="16" spans="1:2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2.625" defaultRowHeight="15" customHeight="1" x14ac:dyDescent="0.2"/>
  <cols>
    <col min="1" max="1" width="26.125" customWidth="1"/>
    <col min="2" max="2" width="7.625" customWidth="1"/>
    <col min="3" max="3" width="10" customWidth="1"/>
    <col min="4" max="4" width="62.5" customWidth="1"/>
    <col min="5" max="26" width="7.625" customWidth="1"/>
  </cols>
  <sheetData>
    <row r="1" spans="1:4" ht="14.25" customHeight="1" x14ac:dyDescent="0.25">
      <c r="A1" s="20" t="s">
        <v>25</v>
      </c>
    </row>
    <row r="2" spans="1:4" ht="14.25" customHeight="1" x14ac:dyDescent="0.25">
      <c r="A2" s="19" t="s">
        <v>26</v>
      </c>
      <c r="B2" s="19">
        <v>300</v>
      </c>
      <c r="D2" s="19" t="s">
        <v>27</v>
      </c>
    </row>
    <row r="3" spans="1:4" ht="14.25" customHeight="1" x14ac:dyDescent="0.25">
      <c r="A3" s="19" t="s">
        <v>28</v>
      </c>
      <c r="B3" s="19">
        <v>1.5</v>
      </c>
      <c r="C3" s="19" t="s">
        <v>29</v>
      </c>
      <c r="D3" s="19" t="s">
        <v>30</v>
      </c>
    </row>
    <row r="4" spans="1:4" ht="14.25" customHeight="1" x14ac:dyDescent="0.25">
      <c r="A4" s="19" t="s">
        <v>31</v>
      </c>
      <c r="B4" s="19">
        <v>120</v>
      </c>
    </row>
    <row r="5" spans="1:4" ht="14.25" customHeight="1" x14ac:dyDescent="0.25">
      <c r="A5" s="19" t="s">
        <v>32</v>
      </c>
      <c r="B5" s="19">
        <v>10</v>
      </c>
      <c r="C5" s="19" t="s">
        <v>33</v>
      </c>
    </row>
    <row r="6" spans="1:4" ht="14.25" customHeight="1" x14ac:dyDescent="0.2"/>
    <row r="7" spans="1:4" ht="14.25" customHeight="1" x14ac:dyDescent="0.25">
      <c r="A7" s="20" t="s">
        <v>34</v>
      </c>
    </row>
    <row r="8" spans="1:4" ht="14.25" customHeight="1" x14ac:dyDescent="0.25">
      <c r="A8" s="19" t="s">
        <v>35</v>
      </c>
      <c r="B8" s="19">
        <v>1600</v>
      </c>
      <c r="C8" s="19" t="s">
        <v>36</v>
      </c>
    </row>
    <row r="9" spans="1:4" ht="14.25" customHeight="1" x14ac:dyDescent="0.25">
      <c r="A9" s="19" t="s">
        <v>37</v>
      </c>
      <c r="B9" s="19">
        <v>1800</v>
      </c>
      <c r="C9" s="19" t="s">
        <v>36</v>
      </c>
      <c r="D9" s="19" t="s">
        <v>38</v>
      </c>
    </row>
    <row r="10" spans="1:4" ht="14.25" customHeight="1" x14ac:dyDescent="0.25">
      <c r="A10" s="19" t="s">
        <v>39</v>
      </c>
      <c r="B10" s="19">
        <v>3030</v>
      </c>
      <c r="C10" s="19" t="s">
        <v>36</v>
      </c>
    </row>
    <row r="11" spans="1:4" ht="14.25" customHeight="1" x14ac:dyDescent="0.25">
      <c r="A11" s="19" t="s">
        <v>40</v>
      </c>
      <c r="B11" s="19">
        <v>0</v>
      </c>
      <c r="C11" s="19" t="s">
        <v>36</v>
      </c>
    </row>
    <row r="12" spans="1:4" ht="14.25" customHeight="1" x14ac:dyDescent="0.25">
      <c r="A12" s="19" t="s">
        <v>41</v>
      </c>
      <c r="B12" s="19">
        <v>0</v>
      </c>
      <c r="C12" s="19" t="s">
        <v>36</v>
      </c>
    </row>
    <row r="13" spans="1:4" ht="14.25" customHeight="1" x14ac:dyDescent="0.25">
      <c r="A13" s="19" t="s">
        <v>22</v>
      </c>
      <c r="B13" s="19">
        <v>0</v>
      </c>
      <c r="C13" s="19" t="s">
        <v>36</v>
      </c>
    </row>
    <row r="14" spans="1:4" ht="14.25" customHeight="1" x14ac:dyDescent="0.25">
      <c r="A14" s="19" t="s">
        <v>42</v>
      </c>
      <c r="B14" s="19">
        <v>0</v>
      </c>
      <c r="C14" s="19" t="s">
        <v>36</v>
      </c>
    </row>
    <row r="15" spans="1:4" ht="14.25" customHeight="1" x14ac:dyDescent="0.2"/>
    <row r="16" spans="1:4" ht="14.25" customHeight="1" x14ac:dyDescent="0.2"/>
    <row r="17" spans="1:2" ht="14.25" customHeight="1" x14ac:dyDescent="0.25">
      <c r="A17" s="20" t="s">
        <v>43</v>
      </c>
    </row>
    <row r="18" spans="1:2" ht="14.25" customHeight="1" x14ac:dyDescent="0.25">
      <c r="A18" s="19" t="s">
        <v>44</v>
      </c>
      <c r="B18" s="19">
        <v>365</v>
      </c>
    </row>
    <row r="19" spans="1:2" ht="14.25" customHeight="1" x14ac:dyDescent="0.2"/>
    <row r="20" spans="1:2" ht="14.25" customHeight="1" x14ac:dyDescent="0.2"/>
    <row r="21" spans="1:2" ht="14.25" customHeight="1" x14ac:dyDescent="0.2"/>
    <row r="22" spans="1:2" ht="14.25" customHeight="1" x14ac:dyDescent="0.2"/>
    <row r="23" spans="1:2" ht="14.25" customHeight="1" x14ac:dyDescent="0.2"/>
    <row r="24" spans="1:2" ht="14.25" customHeight="1" x14ac:dyDescent="0.2"/>
    <row r="25" spans="1:2" ht="14.25" customHeight="1" x14ac:dyDescent="0.2"/>
    <row r="26" spans="1:2" ht="14.25" customHeight="1" x14ac:dyDescent="0.2"/>
    <row r="27" spans="1:2" ht="14.25" customHeight="1" x14ac:dyDescent="0.2"/>
    <row r="28" spans="1:2" ht="14.25" customHeight="1" x14ac:dyDescent="0.2"/>
    <row r="29" spans="1:2" ht="14.25" customHeight="1" x14ac:dyDescent="0.2"/>
    <row r="30" spans="1:2" ht="14.25" customHeight="1" x14ac:dyDescent="0.2"/>
    <row r="31" spans="1:2" ht="14.25" customHeight="1" x14ac:dyDescent="0.2"/>
    <row r="32" spans="1: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results</vt:lpstr>
      <vt:lpstr>parameters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Longley</dc:creator>
  <cp:lastModifiedBy>Chloe  Ramsey</cp:lastModifiedBy>
  <dcterms:created xsi:type="dcterms:W3CDTF">2020-10-23T03:24:57Z</dcterms:created>
  <dcterms:modified xsi:type="dcterms:W3CDTF">2021-01-27T21:24:20Z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0x0101005A858A806901D34CBE8897C1F8436302</vt:lpwstr>
  </property>
</Properties>
</file>